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agePub\HigherEd\EdAcq\Books\Our Documents\EdAcq\Katie\03_Maggie\Venkataraman\02_Drafts\Excel Spreadsheets\"/>
    </mc:Choice>
  </mc:AlternateContent>
  <bookViews>
    <workbookView xWindow="360" yWindow="120" windowWidth="20115" windowHeight="8760"/>
  </bookViews>
  <sheets>
    <sheet name="Linear Regression Analysis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19" i="1" l="1"/>
  <c r="C18" i="1"/>
  <c r="B16" i="1"/>
  <c r="A16" i="1"/>
  <c r="E15" i="1"/>
  <c r="D15" i="1"/>
  <c r="C15" i="1"/>
  <c r="E14" i="1"/>
  <c r="D14" i="1"/>
  <c r="C14" i="1"/>
  <c r="E13" i="1"/>
  <c r="D13" i="1"/>
  <c r="C13" i="1"/>
  <c r="E12" i="1"/>
  <c r="D12" i="1"/>
  <c r="C12" i="1"/>
  <c r="E11" i="1"/>
  <c r="D11" i="1"/>
  <c r="C11" i="1"/>
  <c r="E10" i="1"/>
  <c r="D10" i="1"/>
  <c r="C10" i="1"/>
  <c r="E9" i="1"/>
  <c r="D9" i="1"/>
  <c r="C9" i="1"/>
  <c r="E8" i="1"/>
  <c r="D8" i="1"/>
  <c r="C8" i="1"/>
  <c r="E7" i="1"/>
  <c r="D7" i="1"/>
  <c r="C7" i="1"/>
  <c r="E6" i="1"/>
  <c r="D6" i="1"/>
  <c r="C6" i="1"/>
  <c r="E5" i="1"/>
  <c r="D5" i="1"/>
  <c r="C5" i="1"/>
  <c r="E4" i="1"/>
  <c r="D4" i="1"/>
  <c r="C4" i="1"/>
  <c r="C16" i="1" s="1"/>
  <c r="D16" i="1" l="1"/>
  <c r="E16" i="1"/>
  <c r="C27" i="1"/>
  <c r="C20" i="1"/>
  <c r="C21" i="1" s="1"/>
  <c r="C23" i="1" l="1"/>
  <c r="F15" i="1"/>
  <c r="G15" i="1" s="1"/>
  <c r="F11" i="1"/>
  <c r="G11" i="1" s="1"/>
  <c r="F7" i="1"/>
  <c r="G7" i="1" s="1"/>
  <c r="F6" i="1"/>
  <c r="G6" i="1" s="1"/>
  <c r="C26" i="1"/>
  <c r="F13" i="1"/>
  <c r="G13" i="1" s="1"/>
  <c r="F9" i="1"/>
  <c r="G9" i="1" s="1"/>
  <c r="F5" i="1"/>
  <c r="G5" i="1" s="1"/>
  <c r="C24" i="1"/>
  <c r="F12" i="1"/>
  <c r="G12" i="1" s="1"/>
  <c r="F8" i="1"/>
  <c r="G8" i="1" s="1"/>
  <c r="F4" i="1"/>
  <c r="G4" i="1" s="1"/>
  <c r="F14" i="1"/>
  <c r="G14" i="1" s="1"/>
  <c r="F10" i="1"/>
  <c r="G10" i="1" s="1"/>
  <c r="C28" i="1"/>
  <c r="G16" i="1" l="1"/>
</calcChain>
</file>

<file path=xl/sharedStrings.xml><?xml version="1.0" encoding="utf-8"?>
<sst xmlns="http://schemas.openxmlformats.org/spreadsheetml/2006/main" count="32" uniqueCount="32">
  <si>
    <t>b</t>
  </si>
  <si>
    <t>n</t>
  </si>
  <si>
    <t>a</t>
  </si>
  <si>
    <t>Monthly Construction Permits (x)</t>
  </si>
  <si>
    <r>
      <rPr>
        <sz val="11"/>
        <color theme="1"/>
        <rFont val="Calibri"/>
        <family val="2"/>
        <scheme val="minor"/>
      </rPr>
      <t>x</t>
    </r>
    <r>
      <rPr>
        <vertAlign val="superscript"/>
        <sz val="11"/>
        <color theme="1"/>
        <rFont val="Calibri"/>
        <family val="2"/>
        <scheme val="minor"/>
      </rPr>
      <t>2</t>
    </r>
  </si>
  <si>
    <t>Tile Sales in Units (Y)</t>
  </si>
  <si>
    <r>
      <t>Y</t>
    </r>
    <r>
      <rPr>
        <vertAlign val="superscript"/>
        <sz val="11"/>
        <color theme="1"/>
        <rFont val="Calibri"/>
        <family val="2"/>
        <scheme val="minor"/>
      </rPr>
      <t>2</t>
    </r>
  </si>
  <si>
    <t>Y-bar</t>
  </si>
  <si>
    <t>r</t>
  </si>
  <si>
    <t>x-bar</t>
  </si>
  <si>
    <r>
      <t>y</t>
    </r>
    <r>
      <rPr>
        <vertAlign val="subscript"/>
        <sz val="11"/>
        <color theme="1"/>
        <rFont val="Calibri"/>
        <family val="2"/>
        <scheme val="minor"/>
      </rPr>
      <t>c</t>
    </r>
  </si>
  <si>
    <r>
      <t>(y-y</t>
    </r>
    <r>
      <rPr>
        <vertAlign val="sub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)</t>
    </r>
    <r>
      <rPr>
        <vertAlign val="superscript"/>
        <sz val="11"/>
        <color theme="1"/>
        <rFont val="Calibri"/>
        <family val="2"/>
        <scheme val="minor"/>
      </rPr>
      <t>2</t>
    </r>
  </si>
  <si>
    <t>x*Y</t>
  </si>
  <si>
    <t>Slope</t>
  </si>
  <si>
    <t>Intercept</t>
  </si>
  <si>
    <t>The Linear Regression Equation is: 568.89 + 366.56 * x</t>
  </si>
  <si>
    <t>Forecast for x =27</t>
  </si>
  <si>
    <t>Forecast for x =22</t>
  </si>
  <si>
    <t>Coeeficient of Determination</t>
  </si>
  <si>
    <t>Correlation Coeeficient</t>
  </si>
  <si>
    <t>Standard Error of the Estimate</t>
  </si>
  <si>
    <r>
      <t>y</t>
    </r>
    <r>
      <rPr>
        <b/>
        <vertAlign val="subscript"/>
        <sz val="11"/>
        <color rgb="FFFF0000"/>
        <rFont val="Calibri"/>
        <family val="2"/>
        <scheme val="minor"/>
      </rPr>
      <t>27</t>
    </r>
  </si>
  <si>
    <r>
      <t>y</t>
    </r>
    <r>
      <rPr>
        <b/>
        <vertAlign val="subscript"/>
        <sz val="11"/>
        <color rgb="FFFF0000"/>
        <rFont val="Calibri"/>
        <family val="2"/>
        <scheme val="minor"/>
      </rPr>
      <t>22</t>
    </r>
    <r>
      <rPr>
        <sz val="11"/>
        <color theme="1"/>
        <rFont val="Calibri"/>
        <family val="2"/>
        <scheme val="minor"/>
      </rPr>
      <t/>
    </r>
  </si>
  <si>
    <r>
      <t>R</t>
    </r>
    <r>
      <rPr>
        <b/>
        <vertAlign val="superscript"/>
        <sz val="11"/>
        <color rgb="FFFF0000"/>
        <rFont val="Calibri"/>
        <family val="2"/>
        <scheme val="minor"/>
      </rPr>
      <t>2</t>
    </r>
  </si>
  <si>
    <r>
      <t>s</t>
    </r>
    <r>
      <rPr>
        <b/>
        <vertAlign val="subscript"/>
        <sz val="11"/>
        <color rgb="FFFF0000"/>
        <rFont val="Calibri"/>
        <family val="2"/>
        <scheme val="minor"/>
      </rPr>
      <t>yx</t>
    </r>
  </si>
  <si>
    <t>=(($B$2*$C$16)-($A$16*$B$16))/(($B$2*$D$16)-($A$16*$A$16))</t>
  </si>
  <si>
    <t>=(($B$16)-($C$20*$A$16))/$B$2</t>
  </si>
  <si>
    <t>=($C$21+$C$20*27)</t>
  </si>
  <si>
    <t>=((C21*B16)+(C20*C16)-(B2*C19*C19))/((E16)-(B2*C19*C19))</t>
  </si>
  <si>
    <t>=(C16-(B2*C18*C19))/((SQRT(D16-(B2*C18*C18))*(SQRT(E16-(B2*C19*C19)))))</t>
  </si>
  <si>
    <t>=SQRT(E16-(C21*B16)-(C20*C16))/SQRT(B2-2)</t>
  </si>
  <si>
    <t>Chapter 13-Example -10- Linear regression Analysis- Causal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</si>
</sst>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rgb="FFFF0000"/>
      <name val="Calibri"/>
      <family val="2"/>
      <scheme val="minor"/>
    </font>
    <font>
      <b/>
      <vertAlign val="superscript"/>
      <sz val="11"/>
      <color rgb="FFFF0000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7" fillId="0" borderId="0" xfId="0" quotePrefix="1" applyFont="1"/>
    <xf numFmtId="0" fontId="7" fillId="0" borderId="0" xfId="0" quotePrefix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Cell Phone Sales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'Linear Regression Analysis'!$B$4:$B$15</c:f>
              <c:numCache>
                <c:formatCode>General</c:formatCode>
                <c:ptCount val="12"/>
                <c:pt idx="0">
                  <c:v>6000</c:v>
                </c:pt>
                <c:pt idx="1">
                  <c:v>13000</c:v>
                </c:pt>
                <c:pt idx="2">
                  <c:v>7000</c:v>
                </c:pt>
                <c:pt idx="3">
                  <c:v>8000</c:v>
                </c:pt>
                <c:pt idx="4">
                  <c:v>6000</c:v>
                </c:pt>
                <c:pt idx="5">
                  <c:v>15000</c:v>
                </c:pt>
                <c:pt idx="6">
                  <c:v>7700</c:v>
                </c:pt>
                <c:pt idx="7">
                  <c:v>6800</c:v>
                </c:pt>
                <c:pt idx="8">
                  <c:v>14200</c:v>
                </c:pt>
                <c:pt idx="9">
                  <c:v>8000</c:v>
                </c:pt>
                <c:pt idx="10">
                  <c:v>4000</c:v>
                </c:pt>
                <c:pt idx="11">
                  <c:v>5700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42-4A7A-82A2-EB727FA96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58784"/>
        <c:axId val="49160960"/>
      </c:lineChart>
      <c:catAx>
        <c:axId val="49158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49160960"/>
        <c:crosses val="autoZero"/>
        <c:auto val="1"/>
        <c:lblAlgn val="ctr"/>
        <c:lblOffset val="100"/>
        <c:noMultiLvlLbl val="0"/>
      </c:catAx>
      <c:valAx>
        <c:axId val="49160960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Sales in Units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91587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504825</xdr:colOff>
      <xdr:row>1</xdr:row>
      <xdr:rowOff>171451</xdr:rowOff>
    </xdr:from>
    <xdr:to>
      <xdr:col>19</xdr:col>
      <xdr:colOff>581025</xdr:colOff>
      <xdr:row>14</xdr:row>
      <xdr:rowOff>142876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workbookViewId="0"/>
  </sheetViews>
  <sheetFormatPr defaultRowHeight="15" x14ac:dyDescent="0.25"/>
  <cols>
    <col min="1" max="1" width="31.140625" bestFit="1" customWidth="1"/>
    <col min="2" max="2" width="19.7109375" bestFit="1" customWidth="1"/>
    <col min="3" max="3" width="11.7109375" bestFit="1" customWidth="1"/>
  </cols>
  <sheetData>
    <row r="1" spans="1:7" x14ac:dyDescent="0.25">
      <c r="A1" s="1" t="s">
        <v>31</v>
      </c>
    </row>
    <row r="2" spans="1:7" x14ac:dyDescent="0.25">
      <c r="A2" t="s">
        <v>1</v>
      </c>
      <c r="B2">
        <v>12</v>
      </c>
    </row>
    <row r="3" spans="1:7" ht="18.75" x14ac:dyDescent="0.35">
      <c r="A3" s="1" t="s">
        <v>3</v>
      </c>
      <c r="B3" s="1" t="s">
        <v>5</v>
      </c>
      <c r="C3" t="s">
        <v>12</v>
      </c>
      <c r="D3" s="2" t="s">
        <v>4</v>
      </c>
      <c r="E3" t="s">
        <v>6</v>
      </c>
      <c r="F3" t="s">
        <v>10</v>
      </c>
      <c r="G3" t="s">
        <v>11</v>
      </c>
    </row>
    <row r="4" spans="1:7" x14ac:dyDescent="0.25">
      <c r="A4">
        <v>18</v>
      </c>
      <c r="B4">
        <v>6000</v>
      </c>
      <c r="C4">
        <f>(A4*B4)</f>
        <v>108000</v>
      </c>
      <c r="D4">
        <f>(A4*A4)</f>
        <v>324</v>
      </c>
      <c r="E4">
        <f>(B4*B4)</f>
        <v>36000000</v>
      </c>
      <c r="F4">
        <f t="shared" ref="F4:F15" si="0">$C$21+$C$20*A4</f>
        <v>7167.0278637770898</v>
      </c>
      <c r="G4">
        <f>(B4-F4)^2</f>
        <v>1361954.0348321176</v>
      </c>
    </row>
    <row r="5" spans="1:7" x14ac:dyDescent="0.25">
      <c r="A5">
        <v>32</v>
      </c>
      <c r="B5">
        <v>13000</v>
      </c>
      <c r="C5">
        <f t="shared" ref="C5:C15" si="1">(A5*B5)</f>
        <v>416000</v>
      </c>
      <c r="D5">
        <f t="shared" ref="D5:D15" si="2">(A5*A5)</f>
        <v>1024</v>
      </c>
      <c r="E5">
        <f t="shared" ref="E5:E15" si="3">(B5*B5)</f>
        <v>169000000</v>
      </c>
      <c r="F5">
        <f t="shared" si="0"/>
        <v>12298.916408668731</v>
      </c>
      <c r="G5">
        <f t="shared" ref="G5:G15" si="4">(B5-F5)^2</f>
        <v>491518.20203395037</v>
      </c>
    </row>
    <row r="6" spans="1:7" x14ac:dyDescent="0.25">
      <c r="A6">
        <v>14</v>
      </c>
      <c r="B6">
        <v>7000</v>
      </c>
      <c r="C6">
        <f t="shared" si="1"/>
        <v>98000</v>
      </c>
      <c r="D6">
        <f t="shared" si="2"/>
        <v>196</v>
      </c>
      <c r="E6">
        <f t="shared" si="3"/>
        <v>49000000</v>
      </c>
      <c r="F6">
        <f t="shared" si="0"/>
        <v>5700.7739938080485</v>
      </c>
      <c r="G6">
        <f t="shared" si="4"/>
        <v>1687988.2151654887</v>
      </c>
    </row>
    <row r="7" spans="1:7" x14ac:dyDescent="0.25">
      <c r="A7">
        <v>20</v>
      </c>
      <c r="B7">
        <v>8000</v>
      </c>
      <c r="C7">
        <f t="shared" si="1"/>
        <v>160000</v>
      </c>
      <c r="D7">
        <f t="shared" si="2"/>
        <v>400</v>
      </c>
      <c r="E7">
        <f t="shared" si="3"/>
        <v>64000000</v>
      </c>
      <c r="F7">
        <f t="shared" si="0"/>
        <v>7900.1547987616095</v>
      </c>
      <c r="G7">
        <f t="shared" si="4"/>
        <v>9969.0642103346909</v>
      </c>
    </row>
    <row r="8" spans="1:7" x14ac:dyDescent="0.25">
      <c r="A8">
        <v>12</v>
      </c>
      <c r="B8">
        <v>6000</v>
      </c>
      <c r="C8">
        <f t="shared" si="1"/>
        <v>72000</v>
      </c>
      <c r="D8">
        <f t="shared" si="2"/>
        <v>144</v>
      </c>
      <c r="E8">
        <f t="shared" si="3"/>
        <v>36000000</v>
      </c>
      <c r="F8">
        <f t="shared" si="0"/>
        <v>4967.6470588235288</v>
      </c>
      <c r="G8">
        <f t="shared" si="4"/>
        <v>1065752.5951557106</v>
      </c>
    </row>
    <row r="9" spans="1:7" x14ac:dyDescent="0.25">
      <c r="A9">
        <v>40</v>
      </c>
      <c r="B9">
        <v>15000</v>
      </c>
      <c r="C9">
        <f t="shared" si="1"/>
        <v>600000</v>
      </c>
      <c r="D9">
        <f t="shared" si="2"/>
        <v>1600</v>
      </c>
      <c r="E9">
        <f t="shared" si="3"/>
        <v>225000000</v>
      </c>
      <c r="F9">
        <f t="shared" si="0"/>
        <v>15231.424148606811</v>
      </c>
      <c r="G9">
        <f t="shared" si="4"/>
        <v>53557.136558387472</v>
      </c>
    </row>
    <row r="10" spans="1:7" x14ac:dyDescent="0.25">
      <c r="A10">
        <v>22</v>
      </c>
      <c r="B10">
        <v>7700</v>
      </c>
      <c r="C10">
        <f t="shared" si="1"/>
        <v>169400</v>
      </c>
      <c r="D10">
        <f t="shared" si="2"/>
        <v>484</v>
      </c>
      <c r="E10">
        <f t="shared" si="3"/>
        <v>59290000</v>
      </c>
      <c r="F10">
        <f t="shared" si="0"/>
        <v>8633.2817337461292</v>
      </c>
      <c r="G10">
        <f t="shared" si="4"/>
        <v>871014.79454418086</v>
      </c>
    </row>
    <row r="11" spans="1:7" x14ac:dyDescent="0.25">
      <c r="A11">
        <v>19</v>
      </c>
      <c r="B11">
        <v>6800</v>
      </c>
      <c r="C11">
        <f t="shared" si="1"/>
        <v>129200</v>
      </c>
      <c r="D11">
        <f t="shared" si="2"/>
        <v>361</v>
      </c>
      <c r="E11">
        <f t="shared" si="3"/>
        <v>46240000</v>
      </c>
      <c r="F11">
        <f t="shared" si="0"/>
        <v>7533.5913312693492</v>
      </c>
      <c r="G11">
        <f t="shared" si="4"/>
        <v>538156.24131353607</v>
      </c>
    </row>
    <row r="12" spans="1:7" x14ac:dyDescent="0.25">
      <c r="A12">
        <v>33</v>
      </c>
      <c r="B12">
        <v>14200</v>
      </c>
      <c r="C12">
        <f t="shared" si="1"/>
        <v>468600</v>
      </c>
      <c r="D12">
        <f t="shared" si="2"/>
        <v>1089</v>
      </c>
      <c r="E12">
        <f t="shared" si="3"/>
        <v>201640000</v>
      </c>
      <c r="F12">
        <f t="shared" si="0"/>
        <v>12665.479876160991</v>
      </c>
      <c r="G12">
        <f t="shared" si="4"/>
        <v>2354752.0104668876</v>
      </c>
    </row>
    <row r="13" spans="1:7" x14ac:dyDescent="0.25">
      <c r="A13">
        <v>25</v>
      </c>
      <c r="B13">
        <v>8000</v>
      </c>
      <c r="C13">
        <f t="shared" si="1"/>
        <v>200000</v>
      </c>
      <c r="D13">
        <f t="shared" si="2"/>
        <v>625</v>
      </c>
      <c r="E13">
        <f t="shared" si="3"/>
        <v>64000000</v>
      </c>
      <c r="F13">
        <f t="shared" si="0"/>
        <v>9732.9721362229102</v>
      </c>
      <c r="G13">
        <f t="shared" si="4"/>
        <v>3003192.4249249967</v>
      </c>
    </row>
    <row r="14" spans="1:7" x14ac:dyDescent="0.25">
      <c r="A14">
        <v>10</v>
      </c>
      <c r="B14">
        <v>4000</v>
      </c>
      <c r="C14">
        <f t="shared" si="1"/>
        <v>40000</v>
      </c>
      <c r="D14">
        <f t="shared" si="2"/>
        <v>100</v>
      </c>
      <c r="E14">
        <f t="shared" si="3"/>
        <v>16000000</v>
      </c>
      <c r="F14">
        <f t="shared" si="0"/>
        <v>4234.5201238390091</v>
      </c>
      <c r="G14">
        <f t="shared" si="4"/>
        <v>54999.688485464168</v>
      </c>
    </row>
    <row r="15" spans="1:7" x14ac:dyDescent="0.25">
      <c r="A15">
        <v>13</v>
      </c>
      <c r="B15">
        <v>5700</v>
      </c>
      <c r="C15">
        <f t="shared" si="1"/>
        <v>74100</v>
      </c>
      <c r="D15">
        <f t="shared" si="2"/>
        <v>169</v>
      </c>
      <c r="E15">
        <f t="shared" si="3"/>
        <v>32490000</v>
      </c>
      <c r="F15">
        <f t="shared" si="0"/>
        <v>5334.2105263157891</v>
      </c>
      <c r="G15">
        <f t="shared" si="4"/>
        <v>133801.93905817199</v>
      </c>
    </row>
    <row r="16" spans="1:7" x14ac:dyDescent="0.25">
      <c r="A16" s="1">
        <f>SUM(A4:A15)</f>
        <v>258</v>
      </c>
      <c r="B16" s="1">
        <f t="shared" ref="B16:G16" si="5">SUM(B4:B15)</f>
        <v>101400</v>
      </c>
      <c r="C16" s="1">
        <f t="shared" si="5"/>
        <v>2535300</v>
      </c>
      <c r="D16" s="1">
        <f t="shared" si="5"/>
        <v>6516</v>
      </c>
      <c r="E16" s="1">
        <f t="shared" si="5"/>
        <v>998660000</v>
      </c>
      <c r="G16" s="1">
        <f t="shared" si="5"/>
        <v>11626656.346749224</v>
      </c>
    </row>
    <row r="17" spans="1:11" x14ac:dyDescent="0.25">
      <c r="A17" s="1"/>
      <c r="B17" s="1"/>
      <c r="C17" s="1"/>
      <c r="D17" s="1"/>
      <c r="E17" s="1"/>
      <c r="G17" s="1"/>
    </row>
    <row r="18" spans="1:11" x14ac:dyDescent="0.25">
      <c r="A18" s="1"/>
      <c r="B18" t="s">
        <v>9</v>
      </c>
      <c r="C18">
        <f>AVERAGE(A4:A15)</f>
        <v>21.5</v>
      </c>
      <c r="D18" s="1"/>
      <c r="E18" s="1"/>
      <c r="G18" s="1"/>
    </row>
    <row r="19" spans="1:11" x14ac:dyDescent="0.25">
      <c r="A19" s="1"/>
      <c r="B19" t="s">
        <v>7</v>
      </c>
      <c r="C19">
        <f>AVERAGE(B4:B15)</f>
        <v>8450</v>
      </c>
      <c r="D19" s="1"/>
      <c r="E19" s="1"/>
      <c r="G19" s="1"/>
    </row>
    <row r="20" spans="1:11" x14ac:dyDescent="0.25">
      <c r="A20" s="3" t="s">
        <v>13</v>
      </c>
      <c r="B20" s="3" t="s">
        <v>0</v>
      </c>
      <c r="C20" s="3">
        <f>(($B$2*$C$16)-($A$16*$B$16))/(($B$2*$D$16)-($A$16*$A$16))</f>
        <v>366.56346749226009</v>
      </c>
      <c r="E20" s="5" t="s">
        <v>25</v>
      </c>
      <c r="F20" s="5"/>
      <c r="G20" s="5"/>
      <c r="H20" s="5"/>
      <c r="I20" s="5"/>
      <c r="J20" s="5"/>
      <c r="K20" s="5"/>
    </row>
    <row r="21" spans="1:11" x14ac:dyDescent="0.25">
      <c r="A21" s="3" t="s">
        <v>14</v>
      </c>
      <c r="B21" s="3" t="s">
        <v>2</v>
      </c>
      <c r="C21" s="3">
        <f>(($B$16)-($C$20*$A$16))/$B$2</f>
        <v>568.88544891640777</v>
      </c>
      <c r="E21" s="4" t="s">
        <v>26</v>
      </c>
    </row>
    <row r="22" spans="1:11" x14ac:dyDescent="0.25">
      <c r="A22" s="3" t="s">
        <v>15</v>
      </c>
      <c r="B22" s="3"/>
      <c r="C22" s="3"/>
    </row>
    <row r="23" spans="1:11" ht="18" x14ac:dyDescent="0.35">
      <c r="A23" s="3" t="s">
        <v>16</v>
      </c>
      <c r="B23" s="3" t="s">
        <v>21</v>
      </c>
      <c r="C23" s="3">
        <f>($C$21+$C$20*27)</f>
        <v>10466.099071207431</v>
      </c>
      <c r="E23" s="4" t="s">
        <v>27</v>
      </c>
    </row>
    <row r="24" spans="1:11" ht="18" x14ac:dyDescent="0.35">
      <c r="A24" s="3" t="s">
        <v>17</v>
      </c>
      <c r="B24" s="3" t="s">
        <v>22</v>
      </c>
      <c r="C24" s="3">
        <f>($C$21+$C$20*22)</f>
        <v>8633.2817337461292</v>
      </c>
    </row>
    <row r="25" spans="1:11" x14ac:dyDescent="0.25">
      <c r="A25" s="3"/>
      <c r="B25" s="3"/>
      <c r="C25" s="3"/>
    </row>
    <row r="26" spans="1:11" ht="17.25" x14ac:dyDescent="0.25">
      <c r="A26" s="3" t="s">
        <v>18</v>
      </c>
      <c r="B26" s="3" t="s">
        <v>23</v>
      </c>
      <c r="C26" s="3">
        <f>((C21*B16)+(C20*C16)-(B2*C19*C19))/((E16)-(B2*C19*C19))</f>
        <v>0.91802399811923219</v>
      </c>
      <c r="E26" s="4" t="s">
        <v>28</v>
      </c>
    </row>
    <row r="27" spans="1:11" x14ac:dyDescent="0.25">
      <c r="A27" s="3" t="s">
        <v>19</v>
      </c>
      <c r="B27" s="3" t="s">
        <v>8</v>
      </c>
      <c r="C27" s="3">
        <f>(C16-(B2*C18*C19))/((SQRT(D16-(B2*C18*C18))*(SQRT(E16-(B2*C19*C19)))))</f>
        <v>0.95813568878276978</v>
      </c>
      <c r="E27" s="4" t="s">
        <v>29</v>
      </c>
    </row>
    <row r="28" spans="1:11" ht="18" x14ac:dyDescent="0.35">
      <c r="A28" s="3" t="s">
        <v>20</v>
      </c>
      <c r="B28" s="3" t="s">
        <v>24</v>
      </c>
      <c r="C28" s="3">
        <f>SQRT(E16-(C21*B16)-(C20*C16))/SQRT(B2-2)</f>
        <v>1078.2697411477939</v>
      </c>
      <c r="E28" s="4" t="s">
        <v>30</v>
      </c>
    </row>
  </sheetData>
  <mergeCells count="1">
    <mergeCell ref="E20:K2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Linear Regression Analysis</vt:lpstr>
      <vt:lpstr>Sheet2</vt:lpstr>
      <vt:lpstr>Sheet3</vt:lpstr>
    </vt:vector>
  </TitlesOfParts>
  <Company>Penn State Erie - The Behrend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Katie Ancheta</cp:lastModifiedBy>
  <dcterms:created xsi:type="dcterms:W3CDTF">2013-06-04T21:24:05Z</dcterms:created>
  <dcterms:modified xsi:type="dcterms:W3CDTF">2017-02-24T21:59:02Z</dcterms:modified>
</cp:coreProperties>
</file>